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TABLEAU DES ALLURES" sheetId="1" r:id="rId1"/>
    <sheet name="Feuil3" sheetId="2" r:id="rId2"/>
  </sheets>
  <definedNames>
    <definedName name="_xlnm._FilterDatabase" localSheetId="0">'TABLEAU DES ALLURES'!$A$1:$M$35</definedName>
    <definedName name="_xlnm.Print_Area" localSheetId="0">'TABLEAU DES ALLURES'!$A$1:$N$35</definedName>
    <definedName name="_xlnm.Print_Area_0" localSheetId="0">'TABLEAU DES ALLURES'!$A$1:$N$35</definedName>
    <definedName name="_xlnm.Print_Area_0_0" localSheetId="0">'TABLEAU DES ALLURES'!$A$1:$N$35</definedName>
    <definedName name="_xlnm.Print_Area_0_0_0" localSheetId="0">'TABLEAU DES ALLURES'!$A$1:$N$35</definedName>
    <definedName name="_xlnm.Print_Area" localSheetId="0">'TABLEAU DES ALLURES'!$A$1:$N$35</definedName>
  </definedNames>
  <calcPr fullCalcOnLoad="1"/>
</workbook>
</file>

<file path=xl/sharedStrings.xml><?xml version="1.0" encoding="utf-8"?>
<sst xmlns="http://schemas.openxmlformats.org/spreadsheetml/2006/main" count="20" uniqueCount="17">
  <si>
    <t>TABLEAU DES ALLURES SELON VMA</t>
  </si>
  <si>
    <t>DISTANCE</t>
  </si>
  <si>
    <t>ENDURANCE EN %</t>
  </si>
  <si>
    <t>RESISTANCE EN %</t>
  </si>
  <si>
    <t>EN mètres</t>
  </si>
  <si>
    <t>SEANCE DE 30"/30"</t>
  </si>
  <si>
    <t>%</t>
  </si>
  <si>
    <t>DISTANCE A</t>
  </si>
  <si>
    <t>VMA</t>
  </si>
  <si>
    <t>PARCOURIR</t>
  </si>
  <si>
    <t>TEMPS PREVISIBLE SUR :</t>
  </si>
  <si>
    <t>10KM</t>
  </si>
  <si>
    <t>SEMI MARATHON</t>
  </si>
  <si>
    <t>MARATHON</t>
  </si>
  <si>
    <t>TEMPS AU KM</t>
  </si>
  <si>
    <t>VMA A MODIFIER</t>
  </si>
  <si>
    <t>VMA EN %  PUISSANCE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</si>
</sst>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[h]:mm:ss;@"/>
    <numFmt numFmtId="166" formatCode="mm:ss.0;@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7" fillId="28" borderId="0">
      <alignment/>
      <protection/>
    </xf>
    <xf numFmtId="0" fontId="9" fillId="29" borderId="0">
      <alignment/>
      <protection/>
    </xf>
    <xf numFmtId="0" fontId="38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3" applyNumberFormat="0" applyFont="0" applyAlignment="0" applyProtection="0"/>
    <xf numFmtId="9" fontId="1" fillId="0" borderId="0" applyFill="0" applyBorder="0" applyAlignment="0" applyProtection="0"/>
    <xf numFmtId="0" fontId="40" fillId="33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4" borderId="9" applyNumberFormat="0" applyAlignment="0" applyProtection="0"/>
  </cellStyleXfs>
  <cellXfs count="125">
    <xf numFmtId="0" fontId="0" fillId="0" borderId="0" xfId="0" applyAlignment="1">
      <alignment/>
    </xf>
    <xf numFmtId="0" fontId="2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3" fillId="35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36" borderId="12" xfId="0" applyFont="1" applyFill="1" applyBorder="1" applyAlignment="1">
      <alignment/>
    </xf>
    <xf numFmtId="0" fontId="8" fillId="36" borderId="12" xfId="43" applyFont="1" applyFill="1" applyBorder="1" applyAlignment="1" applyProtection="1">
      <alignment horizontal="center"/>
      <protection/>
    </xf>
    <xf numFmtId="0" fontId="10" fillId="36" borderId="12" xfId="44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12" fillId="0" borderId="14" xfId="0" applyFont="1" applyBorder="1" applyAlignment="1">
      <alignment horizontal="center" vertical="center"/>
    </xf>
    <xf numFmtId="0" fontId="1" fillId="37" borderId="15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6" fillId="38" borderId="15" xfId="0" applyFont="1" applyFill="1" applyBorder="1" applyAlignment="1">
      <alignment horizontal="left" vertical="center"/>
    </xf>
    <xf numFmtId="0" fontId="0" fillId="38" borderId="16" xfId="0" applyFill="1" applyBorder="1" applyAlignment="1">
      <alignment/>
    </xf>
    <xf numFmtId="0" fontId="6" fillId="39" borderId="15" xfId="0" applyFont="1" applyFill="1" applyBorder="1" applyAlignment="1">
      <alignment horizontal="left"/>
    </xf>
    <xf numFmtId="0" fontId="12" fillId="0" borderId="17" xfId="0" applyFont="1" applyBorder="1" applyAlignment="1">
      <alignment horizontal="center" vertical="center"/>
    </xf>
    <xf numFmtId="0" fontId="11" fillId="37" borderId="18" xfId="0" applyFont="1" applyFill="1" applyBorder="1" applyAlignment="1">
      <alignment horizontal="center" vertical="center"/>
    </xf>
    <xf numFmtId="0" fontId="11" fillId="38" borderId="18" xfId="0" applyFont="1" applyFill="1" applyBorder="1" applyAlignment="1">
      <alignment horizontal="center" vertical="center"/>
    </xf>
    <xf numFmtId="0" fontId="11" fillId="39" borderId="18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65" fontId="0" fillId="37" borderId="20" xfId="0" applyNumberFormat="1" applyFill="1" applyBorder="1" applyAlignment="1">
      <alignment horizontal="center" vertical="center"/>
    </xf>
    <xf numFmtId="165" fontId="0" fillId="37" borderId="21" xfId="0" applyNumberFormat="1" applyFill="1" applyBorder="1" applyAlignment="1">
      <alignment horizontal="center" vertical="center"/>
    </xf>
    <xf numFmtId="165" fontId="0" fillId="38" borderId="21" xfId="0" applyNumberFormat="1" applyFill="1" applyBorder="1" applyAlignment="1">
      <alignment horizontal="center" vertical="center"/>
    </xf>
    <xf numFmtId="165" fontId="0" fillId="39" borderId="21" xfId="0" applyNumberFormat="1" applyFill="1" applyBorder="1" applyAlignment="1">
      <alignment horizontal="center" vertical="center"/>
    </xf>
    <xf numFmtId="165" fontId="0" fillId="40" borderId="21" xfId="0" applyNumberFormat="1" applyFill="1" applyBorder="1" applyAlignment="1">
      <alignment horizontal="center" vertical="center"/>
    </xf>
    <xf numFmtId="165" fontId="0" fillId="40" borderId="22" xfId="0" applyNumberFormat="1" applyFill="1" applyBorder="1" applyAlignment="1">
      <alignment horizontal="center" vertical="center"/>
    </xf>
    <xf numFmtId="165" fontId="0" fillId="40" borderId="23" xfId="0" applyNumberFormat="1" applyFill="1" applyBorder="1" applyAlignment="1">
      <alignment horizontal="center" vertical="center"/>
    </xf>
    <xf numFmtId="0" fontId="13" fillId="36" borderId="0" xfId="0" applyFont="1" applyFill="1" applyBorder="1" applyAlignment="1">
      <alignment/>
    </xf>
    <xf numFmtId="1" fontId="0" fillId="36" borderId="0" xfId="0" applyNumberForma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3" fillId="41" borderId="27" xfId="0" applyFont="1" applyFill="1" applyBorder="1" applyAlignment="1">
      <alignment horizontal="left"/>
    </xf>
    <xf numFmtId="0" fontId="0" fillId="41" borderId="28" xfId="0" applyFill="1" applyBorder="1" applyAlignment="1">
      <alignment/>
    </xf>
    <xf numFmtId="0" fontId="13" fillId="41" borderId="29" xfId="0" applyFont="1" applyFill="1" applyBorder="1" applyAlignment="1">
      <alignment horizontal="center" vertical="center"/>
    </xf>
    <xf numFmtId="0" fontId="14" fillId="41" borderId="30" xfId="0" applyFont="1" applyFill="1" applyBorder="1" applyAlignment="1">
      <alignment/>
    </xf>
    <xf numFmtId="0" fontId="15" fillId="0" borderId="0" xfId="0" applyFont="1" applyAlignment="1">
      <alignment/>
    </xf>
    <xf numFmtId="165" fontId="0" fillId="40" borderId="31" xfId="0" applyNumberFormat="1" applyFill="1" applyBorder="1" applyAlignment="1">
      <alignment horizontal="center" vertical="center"/>
    </xf>
    <xf numFmtId="0" fontId="13" fillId="41" borderId="11" xfId="0" applyFont="1" applyFill="1" applyBorder="1" applyAlignment="1">
      <alignment horizontal="center" vertical="center"/>
    </xf>
    <xf numFmtId="0" fontId="14" fillId="41" borderId="32" xfId="0" applyFont="1" applyFill="1" applyBorder="1" applyAlignment="1">
      <alignment/>
    </xf>
    <xf numFmtId="165" fontId="0" fillId="39" borderId="23" xfId="0" applyNumberFormat="1" applyFill="1" applyBorder="1" applyAlignment="1">
      <alignment horizontal="center" vertical="center"/>
    </xf>
    <xf numFmtId="165" fontId="0" fillId="36" borderId="24" xfId="0" applyNumberFormat="1" applyFill="1" applyBorder="1" applyAlignment="1">
      <alignment horizontal="center" vertical="center"/>
    </xf>
    <xf numFmtId="9" fontId="0" fillId="41" borderId="33" xfId="0" applyNumberFormat="1" applyFill="1" applyBorder="1" applyAlignment="1">
      <alignment horizontal="center" vertical="center"/>
    </xf>
    <xf numFmtId="1" fontId="0" fillId="42" borderId="34" xfId="0" applyNumberFormat="1" applyFill="1" applyBorder="1" applyAlignment="1">
      <alignment horizontal="center" vertical="center"/>
    </xf>
    <xf numFmtId="9" fontId="0" fillId="41" borderId="35" xfId="0" applyNumberFormat="1" applyFill="1" applyBorder="1" applyAlignment="1">
      <alignment horizontal="center" vertical="center"/>
    </xf>
    <xf numFmtId="1" fontId="0" fillId="42" borderId="36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165" fontId="16" fillId="36" borderId="37" xfId="0" applyNumberFormat="1" applyFont="1" applyFill="1" applyBorder="1" applyAlignment="1">
      <alignment horizontal="left" vertical="center"/>
    </xf>
    <xf numFmtId="166" fontId="12" fillId="0" borderId="38" xfId="0" applyNumberFormat="1" applyFont="1" applyBorder="1" applyAlignment="1">
      <alignment horizontal="center" vertical="center"/>
    </xf>
    <xf numFmtId="165" fontId="6" fillId="36" borderId="39" xfId="0" applyNumberFormat="1" applyFont="1" applyFill="1" applyBorder="1" applyAlignment="1">
      <alignment horizontal="center" vertical="center"/>
    </xf>
    <xf numFmtId="165" fontId="0" fillId="36" borderId="0" xfId="0" applyNumberFormat="1" applyFill="1" applyBorder="1" applyAlignment="1">
      <alignment horizontal="center" vertical="center"/>
    </xf>
    <xf numFmtId="0" fontId="13" fillId="43" borderId="40" xfId="0" applyFont="1" applyFill="1" applyBorder="1" applyAlignment="1">
      <alignment/>
    </xf>
    <xf numFmtId="165" fontId="13" fillId="43" borderId="41" xfId="0" applyNumberFormat="1" applyFont="1" applyFill="1" applyBorder="1" applyAlignment="1">
      <alignment horizontal="left" vertical="top"/>
    </xf>
    <xf numFmtId="165" fontId="6" fillId="43" borderId="42" xfId="0" applyNumberFormat="1" applyFont="1" applyFill="1" applyBorder="1" applyAlignment="1">
      <alignment horizontal="center" vertical="center"/>
    </xf>
    <xf numFmtId="165" fontId="6" fillId="43" borderId="21" xfId="0" applyNumberFormat="1" applyFont="1" applyFill="1" applyBorder="1" applyAlignment="1">
      <alignment horizontal="center" vertical="center"/>
    </xf>
    <xf numFmtId="165" fontId="13" fillId="44" borderId="43" xfId="0" applyNumberFormat="1" applyFont="1" applyFill="1" applyBorder="1" applyAlignment="1">
      <alignment horizontal="left" vertical="center"/>
    </xf>
    <xf numFmtId="0" fontId="0" fillId="44" borderId="44" xfId="0" applyFill="1" applyBorder="1" applyAlignment="1">
      <alignment horizontal="center" vertical="center"/>
    </xf>
    <xf numFmtId="165" fontId="6" fillId="44" borderId="45" xfId="0" applyNumberFormat="1" applyFont="1" applyFill="1" applyBorder="1" applyAlignment="1">
      <alignment horizontal="center" vertical="center"/>
    </xf>
    <xf numFmtId="0" fontId="13" fillId="45" borderId="46" xfId="0" applyFont="1" applyFill="1" applyBorder="1" applyAlignment="1">
      <alignment horizontal="left" vertical="center"/>
    </xf>
    <xf numFmtId="165" fontId="0" fillId="45" borderId="47" xfId="0" applyNumberFormat="1" applyFill="1" applyBorder="1" applyAlignment="1">
      <alignment horizontal="center" vertical="center"/>
    </xf>
    <xf numFmtId="165" fontId="6" fillId="45" borderId="48" xfId="0" applyNumberFormat="1" applyFont="1" applyFill="1" applyBorder="1" applyAlignment="1">
      <alignment horizontal="center" vertical="center"/>
    </xf>
    <xf numFmtId="165" fontId="0" fillId="39" borderId="49" xfId="0" applyNumberFormat="1" applyFill="1" applyBorder="1" applyAlignment="1">
      <alignment horizontal="center" vertical="center"/>
    </xf>
    <xf numFmtId="165" fontId="0" fillId="39" borderId="31" xfId="0" applyNumberFormat="1" applyFill="1" applyBorder="1" applyAlignment="1">
      <alignment horizontal="center" vertical="center"/>
    </xf>
    <xf numFmtId="0" fontId="0" fillId="0" borderId="36" xfId="0" applyBorder="1" applyAlignment="1">
      <alignment/>
    </xf>
    <xf numFmtId="165" fontId="0" fillId="38" borderId="23" xfId="0" applyNumberFormat="1" applyFill="1" applyBorder="1" applyAlignment="1">
      <alignment horizontal="center" vertical="center"/>
    </xf>
    <xf numFmtId="165" fontId="13" fillId="36" borderId="25" xfId="0" applyNumberFormat="1" applyFont="1" applyFill="1" applyBorder="1" applyAlignment="1">
      <alignment horizontal="center" vertical="center"/>
    </xf>
    <xf numFmtId="165" fontId="13" fillId="36" borderId="50" xfId="0" applyNumberFormat="1" applyFont="1" applyFill="1" applyBorder="1" applyAlignment="1">
      <alignment horizontal="center" vertical="center"/>
    </xf>
    <xf numFmtId="1" fontId="2" fillId="0" borderId="51" xfId="0" applyNumberFormat="1" applyFont="1" applyBorder="1" applyAlignment="1">
      <alignment horizontal="left" vertical="center"/>
    </xf>
    <xf numFmtId="1" fontId="0" fillId="0" borderId="38" xfId="0" applyNumberFormat="1" applyBorder="1" applyAlignment="1">
      <alignment horizontal="center" vertical="center"/>
    </xf>
    <xf numFmtId="165" fontId="0" fillId="36" borderId="28" xfId="0" applyNumberFormat="1" applyFill="1" applyBorder="1" applyAlignment="1">
      <alignment horizontal="center" vertical="center"/>
    </xf>
    <xf numFmtId="165" fontId="6" fillId="44" borderId="23" xfId="0" applyNumberFormat="1" applyFont="1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165" fontId="0" fillId="36" borderId="50" xfId="0" applyNumberFormat="1" applyFill="1" applyBorder="1" applyAlignment="1">
      <alignment horizontal="center" vertical="center"/>
    </xf>
    <xf numFmtId="1" fontId="13" fillId="43" borderId="52" xfId="0" applyNumberFormat="1" applyFont="1" applyFill="1" applyBorder="1" applyAlignment="1">
      <alignment horizontal="left" vertical="center"/>
    </xf>
    <xf numFmtId="0" fontId="0" fillId="43" borderId="0" xfId="0" applyFill="1" applyBorder="1" applyAlignment="1">
      <alignment/>
    </xf>
    <xf numFmtId="165" fontId="0" fillId="43" borderId="53" xfId="0" applyNumberFormat="1" applyFill="1" applyBorder="1" applyAlignment="1">
      <alignment horizontal="center" vertical="center"/>
    </xf>
    <xf numFmtId="165" fontId="6" fillId="45" borderId="21" xfId="0" applyNumberFormat="1" applyFont="1" applyFill="1" applyBorder="1" applyAlignment="1">
      <alignment horizontal="center" vertical="center"/>
    </xf>
    <xf numFmtId="165" fontId="0" fillId="36" borderId="21" xfId="0" applyNumberFormat="1" applyFill="1" applyBorder="1" applyAlignment="1">
      <alignment horizontal="center" vertical="center"/>
    </xf>
    <xf numFmtId="0" fontId="0" fillId="36" borderId="50" xfId="0" applyFill="1" applyBorder="1" applyAlignment="1">
      <alignment horizontal="center" vertical="center"/>
    </xf>
    <xf numFmtId="1" fontId="13" fillId="44" borderId="54" xfId="0" applyNumberFormat="1" applyFont="1" applyFill="1" applyBorder="1" applyAlignment="1">
      <alignment horizontal="left" vertical="center"/>
    </xf>
    <xf numFmtId="0" fontId="0" fillId="44" borderId="44" xfId="0" applyFill="1" applyBorder="1" applyAlignment="1">
      <alignment/>
    </xf>
    <xf numFmtId="165" fontId="0" fillId="44" borderId="55" xfId="0" applyNumberFormat="1" applyFill="1" applyBorder="1" applyAlignment="1">
      <alignment horizontal="center" vertical="center"/>
    </xf>
    <xf numFmtId="165" fontId="0" fillId="37" borderId="56" xfId="0" applyNumberFormat="1" applyFill="1" applyBorder="1" applyAlignment="1">
      <alignment horizontal="center" vertical="center"/>
    </xf>
    <xf numFmtId="165" fontId="0" fillId="37" borderId="57" xfId="0" applyNumberFormat="1" applyFill="1" applyBorder="1" applyAlignment="1">
      <alignment horizontal="center" vertical="center"/>
    </xf>
    <xf numFmtId="165" fontId="0" fillId="38" borderId="57" xfId="0" applyNumberFormat="1" applyFill="1" applyBorder="1" applyAlignment="1">
      <alignment horizontal="center" vertical="center"/>
    </xf>
    <xf numFmtId="165" fontId="0" fillId="38" borderId="58" xfId="0" applyNumberFormat="1" applyFill="1" applyBorder="1" applyAlignment="1">
      <alignment horizontal="center" vertical="center"/>
    </xf>
    <xf numFmtId="165" fontId="0" fillId="36" borderId="59" xfId="0" applyNumberFormat="1" applyFill="1" applyBorder="1" applyAlignment="1">
      <alignment horizontal="center" vertical="center"/>
    </xf>
    <xf numFmtId="0" fontId="0" fillId="36" borderId="60" xfId="0" applyFill="1" applyBorder="1" applyAlignment="1">
      <alignment horizontal="center" vertical="center"/>
    </xf>
    <xf numFmtId="1" fontId="13" fillId="45" borderId="61" xfId="0" applyNumberFormat="1" applyFont="1" applyFill="1" applyBorder="1" applyAlignment="1">
      <alignment horizontal="left" vertical="center"/>
    </xf>
    <xf numFmtId="0" fontId="0" fillId="45" borderId="62" xfId="0" applyFill="1" applyBorder="1" applyAlignment="1">
      <alignment/>
    </xf>
    <xf numFmtId="165" fontId="0" fillId="45" borderId="63" xfId="0" applyNumberFormat="1" applyFill="1" applyBorder="1" applyAlignment="1">
      <alignment horizontal="center" vertical="center"/>
    </xf>
    <xf numFmtId="0" fontId="0" fillId="41" borderId="0" xfId="0" applyFill="1" applyBorder="1" applyAlignment="1">
      <alignment/>
    </xf>
    <xf numFmtId="0" fontId="14" fillId="41" borderId="0" xfId="0" applyFont="1" applyFill="1" applyBorder="1" applyAlignment="1">
      <alignment/>
    </xf>
    <xf numFmtId="1" fontId="0" fillId="42" borderId="0" xfId="0" applyNumberFormat="1" applyFill="1" applyBorder="1" applyAlignment="1">
      <alignment horizontal="center" vertical="center"/>
    </xf>
    <xf numFmtId="165" fontId="6" fillId="36" borderId="0" xfId="0" applyNumberFormat="1" applyFont="1" applyFill="1" applyBorder="1" applyAlignment="1">
      <alignment horizontal="center" vertical="center"/>
    </xf>
    <xf numFmtId="165" fontId="6" fillId="43" borderId="0" xfId="0" applyNumberFormat="1" applyFont="1" applyFill="1" applyBorder="1" applyAlignment="1">
      <alignment horizontal="center" vertical="center"/>
    </xf>
    <xf numFmtId="165" fontId="6" fillId="44" borderId="0" xfId="0" applyNumberFormat="1" applyFont="1" applyFill="1" applyBorder="1" applyAlignment="1">
      <alignment horizontal="center" vertical="center"/>
    </xf>
    <xf numFmtId="165" fontId="6" fillId="45" borderId="0" xfId="0" applyNumberFormat="1" applyFont="1" applyFill="1" applyBorder="1" applyAlignment="1">
      <alignment horizontal="center" vertical="center"/>
    </xf>
    <xf numFmtId="165" fontId="0" fillId="43" borderId="0" xfId="0" applyNumberFormat="1" applyFill="1" applyBorder="1" applyAlignment="1">
      <alignment horizontal="center" vertical="center"/>
    </xf>
    <xf numFmtId="165" fontId="0" fillId="44" borderId="0" xfId="0" applyNumberFormat="1" applyFill="1" applyBorder="1" applyAlignment="1">
      <alignment horizontal="center" vertical="center"/>
    </xf>
    <xf numFmtId="165" fontId="0" fillId="45" borderId="0" xfId="0" applyNumberFormat="1" applyFill="1" applyBorder="1" applyAlignment="1">
      <alignment horizontal="center" vertical="center"/>
    </xf>
    <xf numFmtId="165" fontId="0" fillId="46" borderId="23" xfId="0" applyNumberFormat="1" applyFill="1" applyBorder="1" applyAlignment="1">
      <alignment horizontal="center" vertical="center"/>
    </xf>
    <xf numFmtId="165" fontId="0" fillId="47" borderId="22" xfId="0" applyNumberFormat="1" applyFill="1" applyBorder="1" applyAlignment="1">
      <alignment horizontal="center" vertical="center"/>
    </xf>
    <xf numFmtId="165" fontId="0" fillId="48" borderId="22" xfId="0" applyNumberFormat="1" applyFill="1" applyBorder="1" applyAlignment="1">
      <alignment horizontal="center" vertical="center"/>
    </xf>
    <xf numFmtId="165" fontId="0" fillId="49" borderId="22" xfId="0" applyNumberFormat="1" applyFill="1" applyBorder="1" applyAlignment="1">
      <alignment horizontal="center" vertical="center"/>
    </xf>
    <xf numFmtId="0" fontId="12" fillId="50" borderId="19" xfId="0" applyFont="1" applyFill="1" applyBorder="1" applyAlignment="1">
      <alignment horizontal="center" vertical="center"/>
    </xf>
    <xf numFmtId="0" fontId="0" fillId="39" borderId="10" xfId="0" applyFill="1" applyBorder="1" applyAlignment="1">
      <alignment/>
    </xf>
    <xf numFmtId="0" fontId="11" fillId="40" borderId="64" xfId="0" applyFont="1" applyFill="1" applyBorder="1" applyAlignment="1">
      <alignment horizontal="center" vertical="center"/>
    </xf>
    <xf numFmtId="0" fontId="11" fillId="47" borderId="32" xfId="0" applyFont="1" applyFill="1" applyBorder="1" applyAlignment="1">
      <alignment horizontal="center" vertical="center"/>
    </xf>
    <xf numFmtId="0" fontId="11" fillId="51" borderId="32" xfId="0" applyFont="1" applyFill="1" applyBorder="1" applyAlignment="1">
      <alignment horizontal="center" vertical="center"/>
    </xf>
    <xf numFmtId="0" fontId="11" fillId="40" borderId="32" xfId="0" applyFont="1" applyFill="1" applyBorder="1" applyAlignment="1">
      <alignment horizontal="center" vertical="center"/>
    </xf>
    <xf numFmtId="164" fontId="17" fillId="36" borderId="65" xfId="0" applyNumberFormat="1" applyFont="1" applyFill="1" applyBorder="1" applyAlignment="1" applyProtection="1">
      <alignment horizontal="center" vertical="center"/>
      <protection locked="0"/>
    </xf>
    <xf numFmtId="165" fontId="0" fillId="46" borderId="21" xfId="0" applyNumberForma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6" fillId="40" borderId="66" xfId="0" applyFont="1" applyFill="1" applyBorder="1" applyAlignment="1">
      <alignment horizontal="center" vertical="center"/>
    </xf>
    <xf numFmtId="0" fontId="6" fillId="40" borderId="67" xfId="0" applyFont="1" applyFill="1" applyBorder="1" applyAlignment="1">
      <alignment horizontal="center" vertical="center"/>
    </xf>
    <xf numFmtId="0" fontId="6" fillId="40" borderId="68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31" fillId="35" borderId="27" xfId="0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Excel Built-in Excel Built-in Excel Built-in Bad" xfId="43"/>
    <cellStyle name="Excel Built-in Excel Built-in Excel Built-in Excel Built-in Good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6100"/>
      <rgbColor rgb="00000080"/>
      <rgbColor rgb="00808000"/>
      <rgbColor rgb="00800080"/>
      <rgbColor rgb="00008080"/>
      <rgbColor rgb="00E6B9B8"/>
      <rgbColor rgb="00948A54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3CDDD"/>
      <rgbColor rgb="00FFC7CE"/>
      <rgbColor rgb="00CC99FF"/>
      <rgbColor rgb="00FCD5B5"/>
      <rgbColor rgb="003366FF"/>
      <rgbColor rgb="0033CCCC"/>
      <rgbColor rgb="0092D050"/>
      <rgbColor rgb="00FFCC00"/>
      <rgbColor rgb="00F79646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0</xdr:rowOff>
    </xdr:from>
    <xdr:to>
      <xdr:col>9</xdr:col>
      <xdr:colOff>400050</xdr:colOff>
      <xdr:row>0</xdr:row>
      <xdr:rowOff>342900</xdr:rowOff>
    </xdr:to>
    <xdr:sp>
      <xdr:nvSpPr>
        <xdr:cNvPr id="1" name="CustomShape 1"/>
        <xdr:cNvSpPr>
          <a:spLocks/>
        </xdr:cNvSpPr>
      </xdr:nvSpPr>
      <xdr:spPr>
        <a:xfrm>
          <a:off x="5019675" y="0"/>
          <a:ext cx="1809750" cy="342900"/>
        </a:xfrm>
        <a:custGeom>
          <a:pathLst>
            <a:path h="342900" w="2009775">
              <a:moveTo>
                <a:pt x="0" y="0"/>
              </a:moveTo>
              <a:lnTo>
                <a:pt x="5912" y="0"/>
              </a:lnTo>
              <a:lnTo>
                <a:pt x="5912" y="916"/>
              </a:lnTo>
              <a:lnTo>
                <a:pt x="0" y="916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0</xdr:row>
      <xdr:rowOff>219075</xdr:rowOff>
    </xdr:from>
    <xdr:to>
      <xdr:col>7</xdr:col>
      <xdr:colOff>685800</xdr:colOff>
      <xdr:row>0</xdr:row>
      <xdr:rowOff>228600</xdr:rowOff>
    </xdr:to>
    <xdr:sp>
      <xdr:nvSpPr>
        <xdr:cNvPr id="2" name="CustomShape 1"/>
        <xdr:cNvSpPr>
          <a:spLocks/>
        </xdr:cNvSpPr>
      </xdr:nvSpPr>
      <xdr:spPr>
        <a:xfrm flipH="1" flipV="1">
          <a:off x="4933950" y="219075"/>
          <a:ext cx="666750" cy="9525"/>
        </a:xfrm>
        <a:prstGeom prst="straightConnector1">
          <a:avLst/>
        </a:prstGeom>
        <a:noFill/>
        <a:ln w="2556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R39"/>
  <sheetViews>
    <sheetView showGridLines="0" tabSelected="1" zoomScalePageLayoutView="0" workbookViewId="0" topLeftCell="A1">
      <selection activeCell="G2" sqref="G2"/>
    </sheetView>
  </sheetViews>
  <sheetFormatPr defaultColWidth="10.7109375" defaultRowHeight="15"/>
  <cols>
    <col min="1" max="1" width="12.140625" style="0" customWidth="1"/>
    <col min="2" max="2" width="10.140625" style="0" customWidth="1"/>
    <col min="3" max="5" width="9.421875" style="0" customWidth="1"/>
    <col min="6" max="6" width="10.140625" style="0" customWidth="1"/>
    <col min="7" max="7" width="13.00390625" style="0" customWidth="1"/>
    <col min="8" max="8" width="11.28125" style="0" customWidth="1"/>
    <col min="9" max="9" width="11.421875" style="0" customWidth="1"/>
    <col min="10" max="10" width="10.57421875" style="0" customWidth="1"/>
    <col min="11" max="11" width="11.421875" style="0" customWidth="1"/>
    <col min="12" max="12" width="10.7109375" style="0" customWidth="1"/>
    <col min="13" max="13" width="8.57421875" style="0" customWidth="1"/>
    <col min="14" max="14" width="9.421875" style="0" customWidth="1"/>
  </cols>
  <sheetData>
    <row r="1" spans="1:15" ht="29.25" thickBot="1" thickTop="1">
      <c r="A1" s="124" t="s">
        <v>0</v>
      </c>
      <c r="B1" s="1"/>
      <c r="C1" s="2"/>
      <c r="D1" s="2"/>
      <c r="E1" s="3"/>
      <c r="F1" s="4"/>
      <c r="G1" s="117">
        <v>10.3</v>
      </c>
      <c r="H1" s="2"/>
      <c r="I1" s="119" t="s">
        <v>15</v>
      </c>
      <c r="J1" s="119"/>
      <c r="K1" s="123"/>
      <c r="L1" s="123"/>
      <c r="M1" s="123"/>
      <c r="N1" s="123"/>
      <c r="O1" s="5"/>
    </row>
    <row r="2" spans="1:15" ht="15.75" customHeight="1" thickBot="1">
      <c r="A2" s="6"/>
      <c r="B2" s="5"/>
      <c r="C2" s="7"/>
      <c r="D2" s="8"/>
      <c r="E2" s="9"/>
      <c r="F2" s="10"/>
      <c r="G2" s="11">
        <v>12.3</v>
      </c>
      <c r="H2" s="12"/>
      <c r="I2" s="5"/>
      <c r="J2" s="5"/>
      <c r="K2" s="13"/>
      <c r="L2" s="5"/>
      <c r="M2" s="5"/>
      <c r="N2" s="5"/>
      <c r="O2" s="5"/>
    </row>
    <row r="3" spans="1:14" ht="16.5" customHeight="1" thickBot="1" thickTop="1">
      <c r="A3" s="14" t="s">
        <v>1</v>
      </c>
      <c r="B3" s="15"/>
      <c r="C3" s="16" t="s">
        <v>2</v>
      </c>
      <c r="D3" s="17"/>
      <c r="E3" s="18" t="s">
        <v>3</v>
      </c>
      <c r="F3" s="19"/>
      <c r="G3" s="20">
        <v>16.7</v>
      </c>
      <c r="H3" s="112"/>
      <c r="I3" s="120" t="s">
        <v>16</v>
      </c>
      <c r="J3" s="121"/>
      <c r="K3" s="121"/>
      <c r="L3" s="121"/>
      <c r="M3" s="121"/>
      <c r="N3" s="122"/>
    </row>
    <row r="4" spans="1:14" ht="16.5" customHeight="1" thickBot="1">
      <c r="A4" s="21" t="s">
        <v>4</v>
      </c>
      <c r="B4" s="22">
        <v>60</v>
      </c>
      <c r="C4" s="22">
        <v>70</v>
      </c>
      <c r="D4" s="22">
        <v>75</v>
      </c>
      <c r="E4" s="23">
        <v>80</v>
      </c>
      <c r="F4" s="23">
        <v>85</v>
      </c>
      <c r="G4" s="24">
        <v>90</v>
      </c>
      <c r="H4" s="24">
        <v>95</v>
      </c>
      <c r="I4" s="113">
        <v>100</v>
      </c>
      <c r="J4" s="113">
        <v>110</v>
      </c>
      <c r="K4" s="114">
        <v>115</v>
      </c>
      <c r="L4" s="115">
        <v>120</v>
      </c>
      <c r="M4" s="116">
        <v>125</v>
      </c>
      <c r="N4" s="116">
        <v>130</v>
      </c>
    </row>
    <row r="5" spans="1:14" ht="16.5" customHeight="1" thickBot="1" thickTop="1">
      <c r="A5" s="25">
        <v>50</v>
      </c>
      <c r="B5" s="26">
        <f aca="true" t="shared" si="0" ref="B5:B35">(((1/(G$1*1000))*A5)/(B$4/100))/24</f>
        <v>0.000337108953613808</v>
      </c>
      <c r="C5" s="27">
        <f aca="true" t="shared" si="1" ref="C5:C35">(((1/(G$1*1000))*A5)/(C$4/100))/24</f>
        <v>0.0002889505316689783</v>
      </c>
      <c r="D5" s="27">
        <f aca="true" t="shared" si="2" ref="D5:D35">(((1/(G$1*1000))*A5)/(D$4/100))/24</f>
        <v>0.0002696871628910464</v>
      </c>
      <c r="E5" s="28">
        <f aca="true" t="shared" si="3" ref="E5:E35">(((1/(G$1*1000))*A5)/(E$4/100))/24</f>
        <v>0.00025283171521035597</v>
      </c>
      <c r="F5" s="28">
        <f aca="true" t="shared" si="4" ref="F5:F35">(((1/(G$1*1000))*A5)/(F$4/100))/24</f>
        <v>0.00023795926137445272</v>
      </c>
      <c r="G5" s="29">
        <f aca="true" t="shared" si="5" ref="G5:G31">(((1/(G$1*1000))*A5)/(G$4/100))/24</f>
        <v>0.00022473930240920535</v>
      </c>
      <c r="H5" s="29">
        <f aca="true" t="shared" si="6" ref="H5:H31">(((1/(G$1*1000))*A5)/(H$4/100))/24</f>
        <v>0.00021291091807187877</v>
      </c>
      <c r="I5" s="30">
        <f aca="true" t="shared" si="7" ref="I5:I22">(((1/(G$1*1000))*A5)/(I$4/100))/24</f>
        <v>0.0002022653721682848</v>
      </c>
      <c r="J5" s="30">
        <f aca="true" t="shared" si="8" ref="J5:J18">(((1/(G$1*1000))*A5)/(J$4/100))/24</f>
        <v>0.00018387761106207707</v>
      </c>
      <c r="K5" s="31">
        <f aca="true" t="shared" si="9" ref="K5:K12">(((1/(G$1*1000))*A5)/(K$4/100))/24</f>
        <v>0.00017588293232024765</v>
      </c>
      <c r="L5" s="31">
        <f aca="true" t="shared" si="10" ref="L5:L12">(((1/(G$1*1000))*A5)/(L$4/100))/24</f>
        <v>0.000168554476806904</v>
      </c>
      <c r="M5" s="31">
        <f>(((1/(G$1*1000))*A5)/(M$4/100))/24</f>
        <v>0.00016181229773462783</v>
      </c>
      <c r="N5" s="31">
        <f>(((1/(G$1*1000))*A5)/(N$4/100))/24</f>
        <v>0.00015558874782175752</v>
      </c>
    </row>
    <row r="6" spans="1:14" ht="16.5" customHeight="1" thickBot="1" thickTop="1">
      <c r="A6" s="25">
        <v>100</v>
      </c>
      <c r="B6" s="26">
        <f t="shared" si="0"/>
        <v>0.000674217907227616</v>
      </c>
      <c r="C6" s="27">
        <f t="shared" si="1"/>
        <v>0.0005779010633379566</v>
      </c>
      <c r="D6" s="27">
        <f t="shared" si="2"/>
        <v>0.0005393743257820928</v>
      </c>
      <c r="E6" s="28">
        <f t="shared" si="3"/>
        <v>0.0005056634304207119</v>
      </c>
      <c r="F6" s="28">
        <f t="shared" si="4"/>
        <v>0.00047591852274890545</v>
      </c>
      <c r="G6" s="29">
        <f t="shared" si="5"/>
        <v>0.0004494786048184107</v>
      </c>
      <c r="H6" s="29">
        <f t="shared" si="6"/>
        <v>0.00042582183614375753</v>
      </c>
      <c r="I6" s="30">
        <f t="shared" si="7"/>
        <v>0.0004045307443365696</v>
      </c>
      <c r="J6" s="30">
        <f t="shared" si="8"/>
        <v>0.00036775522212415413</v>
      </c>
      <c r="K6" s="31">
        <f t="shared" si="9"/>
        <v>0.0003517658646404953</v>
      </c>
      <c r="L6" s="31">
        <f t="shared" si="10"/>
        <v>0.000337108953613808</v>
      </c>
      <c r="M6" s="31">
        <f aca="true" t="shared" si="11" ref="M6:M18">(((1/(G$1*1000))*A6)/(M$4/100))/24</f>
        <v>0.00032362459546925567</v>
      </c>
      <c r="N6" s="31">
        <f aca="true" t="shared" si="12" ref="N6:N12">(((1/(G$1*1000))*A6)/(N$4/100))/24</f>
        <v>0.00031117749564351505</v>
      </c>
    </row>
    <row r="7" spans="1:14" ht="16.5" customHeight="1" thickBot="1" thickTop="1">
      <c r="A7" s="25">
        <v>150</v>
      </c>
      <c r="B7" s="26">
        <f t="shared" si="0"/>
        <v>0.001011326860841424</v>
      </c>
      <c r="C7" s="27">
        <f t="shared" si="1"/>
        <v>0.0008668515950069349</v>
      </c>
      <c r="D7" s="27">
        <f t="shared" si="2"/>
        <v>0.0008090614886731392</v>
      </c>
      <c r="E7" s="28">
        <f t="shared" si="3"/>
        <v>0.000758495145631068</v>
      </c>
      <c r="F7" s="28">
        <f t="shared" si="4"/>
        <v>0.0007138777841233582</v>
      </c>
      <c r="G7" s="29">
        <f t="shared" si="5"/>
        <v>0.0006742179072276159</v>
      </c>
      <c r="H7" s="29">
        <f t="shared" si="6"/>
        <v>0.0006387327542156362</v>
      </c>
      <c r="I7" s="30">
        <f t="shared" si="7"/>
        <v>0.0006067961165048544</v>
      </c>
      <c r="J7" s="30">
        <f t="shared" si="8"/>
        <v>0.0005516328331862312</v>
      </c>
      <c r="K7" s="31">
        <f t="shared" si="9"/>
        <v>0.000527648796960743</v>
      </c>
      <c r="L7" s="31">
        <f t="shared" si="10"/>
        <v>0.000505663430420712</v>
      </c>
      <c r="M7" s="31">
        <f t="shared" si="11"/>
        <v>0.00048543689320388353</v>
      </c>
      <c r="N7" s="31">
        <f t="shared" si="12"/>
        <v>0.0004667662434652726</v>
      </c>
    </row>
    <row r="8" spans="1:14" ht="16.5" customHeight="1" thickBot="1" thickTop="1">
      <c r="A8" s="25">
        <v>200</v>
      </c>
      <c r="B8" s="26">
        <f t="shared" si="0"/>
        <v>0.001348435814455232</v>
      </c>
      <c r="C8" s="27">
        <f t="shared" si="1"/>
        <v>0.0011558021266759133</v>
      </c>
      <c r="D8" s="27">
        <f t="shared" si="2"/>
        <v>0.0010787486515641857</v>
      </c>
      <c r="E8" s="28">
        <f t="shared" si="3"/>
        <v>0.0010113268608414239</v>
      </c>
      <c r="F8" s="28">
        <f t="shared" si="4"/>
        <v>0.0009518370454978109</v>
      </c>
      <c r="G8" s="29">
        <f t="shared" si="5"/>
        <v>0.0008989572096368214</v>
      </c>
      <c r="H8" s="29">
        <f t="shared" si="6"/>
        <v>0.0008516436722875151</v>
      </c>
      <c r="I8" s="30">
        <f t="shared" si="7"/>
        <v>0.0008090614886731392</v>
      </c>
      <c r="J8" s="30">
        <f t="shared" si="8"/>
        <v>0.0007355104442483083</v>
      </c>
      <c r="K8" s="31">
        <f t="shared" si="9"/>
        <v>0.0007035317292809906</v>
      </c>
      <c r="L8" s="31">
        <f t="shared" si="10"/>
        <v>0.000674217907227616</v>
      </c>
      <c r="M8" s="31">
        <f t="shared" si="11"/>
        <v>0.0006472491909385113</v>
      </c>
      <c r="N8" s="31">
        <f t="shared" si="12"/>
        <v>0.0006223549912870301</v>
      </c>
    </row>
    <row r="9" spans="1:14" ht="16.5" customHeight="1" thickBot="1" thickTop="1">
      <c r="A9" s="111">
        <v>250</v>
      </c>
      <c r="B9" s="26">
        <f t="shared" si="0"/>
        <v>0.0016855447680690402</v>
      </c>
      <c r="C9" s="27">
        <f t="shared" si="1"/>
        <v>0.0014447526583448915</v>
      </c>
      <c r="D9" s="27">
        <f t="shared" si="2"/>
        <v>0.001348435814455232</v>
      </c>
      <c r="E9" s="28">
        <f t="shared" si="3"/>
        <v>0.00126415857605178</v>
      </c>
      <c r="F9" s="28">
        <f t="shared" si="4"/>
        <v>0.0011897963068722636</v>
      </c>
      <c r="G9" s="29">
        <f t="shared" si="5"/>
        <v>0.0011236965120460267</v>
      </c>
      <c r="H9" s="29">
        <f t="shared" si="6"/>
        <v>0.0010645545903593939</v>
      </c>
      <c r="I9" s="118">
        <f t="shared" si="7"/>
        <v>0.001011326860841424</v>
      </c>
      <c r="J9" s="30">
        <f t="shared" si="8"/>
        <v>0.0009193880553103854</v>
      </c>
      <c r="K9" s="31">
        <f t="shared" si="9"/>
        <v>0.0008794146616012384</v>
      </c>
      <c r="L9" s="31">
        <f t="shared" si="10"/>
        <v>0.0008427723840345201</v>
      </c>
      <c r="M9" s="31">
        <f t="shared" si="11"/>
        <v>0.0008090614886731392</v>
      </c>
      <c r="N9" s="31">
        <f t="shared" si="12"/>
        <v>0.0007779437391087878</v>
      </c>
    </row>
    <row r="10" spans="1:14" ht="16.5" customHeight="1" thickBot="1" thickTop="1">
      <c r="A10" s="25">
        <v>300</v>
      </c>
      <c r="B10" s="26">
        <f t="shared" si="0"/>
        <v>0.002022653721682848</v>
      </c>
      <c r="C10" s="27">
        <f t="shared" si="1"/>
        <v>0.0017337031900138697</v>
      </c>
      <c r="D10" s="27">
        <f t="shared" si="2"/>
        <v>0.0016181229773462784</v>
      </c>
      <c r="E10" s="28">
        <f t="shared" si="3"/>
        <v>0.001516990291262136</v>
      </c>
      <c r="F10" s="28">
        <f t="shared" si="4"/>
        <v>0.0014277555682467163</v>
      </c>
      <c r="G10" s="29">
        <f t="shared" si="5"/>
        <v>0.0013484358144552318</v>
      </c>
      <c r="H10" s="29">
        <f t="shared" si="6"/>
        <v>0.0012774655084312723</v>
      </c>
      <c r="I10" s="30">
        <f t="shared" si="7"/>
        <v>0.0012135922330097088</v>
      </c>
      <c r="J10" s="30">
        <f t="shared" si="8"/>
        <v>0.0011032656663724624</v>
      </c>
      <c r="K10" s="31">
        <f t="shared" si="9"/>
        <v>0.001055297593921486</v>
      </c>
      <c r="L10" s="31">
        <f t="shared" si="10"/>
        <v>0.001011326860841424</v>
      </c>
      <c r="M10" s="31">
        <f t="shared" si="11"/>
        <v>0.0009708737864077671</v>
      </c>
      <c r="N10" s="31">
        <f t="shared" si="12"/>
        <v>0.0009335324869305452</v>
      </c>
    </row>
    <row r="11" spans="1:14" ht="16.5" customHeight="1" thickBot="1" thickTop="1">
      <c r="A11" s="25">
        <v>400</v>
      </c>
      <c r="B11" s="26">
        <f t="shared" si="0"/>
        <v>0.002696871628910464</v>
      </c>
      <c r="C11" s="27">
        <f t="shared" si="1"/>
        <v>0.0023116042533518266</v>
      </c>
      <c r="D11" s="27">
        <f t="shared" si="2"/>
        <v>0.0021574973031283713</v>
      </c>
      <c r="E11" s="28">
        <f t="shared" si="3"/>
        <v>0.0020226537216828477</v>
      </c>
      <c r="F11" s="28">
        <f t="shared" si="4"/>
        <v>0.0019036740909956218</v>
      </c>
      <c r="G11" s="29">
        <f t="shared" si="5"/>
        <v>0.0017979144192736428</v>
      </c>
      <c r="H11" s="29">
        <f t="shared" si="6"/>
        <v>0.0017032873445750301</v>
      </c>
      <c r="I11" s="30">
        <f t="shared" si="7"/>
        <v>0.0016181229773462784</v>
      </c>
      <c r="J11" s="30">
        <f t="shared" si="8"/>
        <v>0.0014710208884966165</v>
      </c>
      <c r="K11" s="31">
        <f t="shared" si="9"/>
        <v>0.0014070634585619812</v>
      </c>
      <c r="L11" s="31">
        <f t="shared" si="10"/>
        <v>0.001348435814455232</v>
      </c>
      <c r="M11" s="31">
        <f t="shared" si="11"/>
        <v>0.0012944983818770227</v>
      </c>
      <c r="N11" s="31">
        <f t="shared" si="12"/>
        <v>0.0012447099825740602</v>
      </c>
    </row>
    <row r="12" spans="1:15" ht="16.5" customHeight="1" thickBot="1" thickTop="1">
      <c r="A12" s="111">
        <v>500</v>
      </c>
      <c r="B12" s="26">
        <f t="shared" si="0"/>
        <v>0.0033710895361380804</v>
      </c>
      <c r="C12" s="27">
        <f t="shared" si="1"/>
        <v>0.002889505316689783</v>
      </c>
      <c r="D12" s="27">
        <f t="shared" si="2"/>
        <v>0.002696871628910464</v>
      </c>
      <c r="E12" s="28">
        <f t="shared" si="3"/>
        <v>0.00252831715210356</v>
      </c>
      <c r="F12" s="28">
        <f t="shared" si="4"/>
        <v>0.0023795926137445272</v>
      </c>
      <c r="G12" s="29">
        <f t="shared" si="5"/>
        <v>0.0022473930240920533</v>
      </c>
      <c r="H12" s="29">
        <f t="shared" si="6"/>
        <v>0.0021291091807187877</v>
      </c>
      <c r="I12" s="107">
        <f t="shared" si="7"/>
        <v>0.002022653721682848</v>
      </c>
      <c r="J12" s="30">
        <f t="shared" si="8"/>
        <v>0.0018387761106207709</v>
      </c>
      <c r="K12" s="108">
        <f t="shared" si="9"/>
        <v>0.0017588293232024769</v>
      </c>
      <c r="L12" s="109">
        <f t="shared" si="10"/>
        <v>0.0016855447680690402</v>
      </c>
      <c r="M12" s="31">
        <f t="shared" si="11"/>
        <v>0.0016181229773462784</v>
      </c>
      <c r="N12" s="31">
        <f t="shared" si="12"/>
        <v>0.0015558874782175755</v>
      </c>
      <c r="O12" s="5"/>
    </row>
    <row r="13" spans="1:15" ht="16.5" customHeight="1" thickBot="1" thickTop="1">
      <c r="A13" s="25">
        <v>600</v>
      </c>
      <c r="B13" s="26">
        <f t="shared" si="0"/>
        <v>0.004045307443365696</v>
      </c>
      <c r="C13" s="27">
        <f t="shared" si="1"/>
        <v>0.0034674063800277394</v>
      </c>
      <c r="D13" s="27">
        <f t="shared" si="2"/>
        <v>0.003236245954692557</v>
      </c>
      <c r="E13" s="28">
        <f t="shared" si="3"/>
        <v>0.003033980582524272</v>
      </c>
      <c r="F13" s="28">
        <f t="shared" si="4"/>
        <v>0.0028555111364934327</v>
      </c>
      <c r="G13" s="29">
        <f t="shared" si="5"/>
        <v>0.0026968716289104636</v>
      </c>
      <c r="H13" s="29">
        <f t="shared" si="6"/>
        <v>0.0025549310168625446</v>
      </c>
      <c r="I13" s="32">
        <f t="shared" si="7"/>
        <v>0.0024271844660194177</v>
      </c>
      <c r="J13" s="30">
        <f t="shared" si="8"/>
        <v>0.002206531332744925</v>
      </c>
      <c r="K13" s="110">
        <f aca="true" t="shared" si="13" ref="K13:K18">(((1/(G$1*1000))*A13)/(K$4/100))/24</f>
        <v>0.002110595187842972</v>
      </c>
      <c r="L13" s="110">
        <f aca="true" t="shared" si="14" ref="L13:L18">(((1/(G$1*1000))*A13)/(L$4/100))/24</f>
        <v>0.002022653721682848</v>
      </c>
      <c r="M13" s="31">
        <f t="shared" si="11"/>
        <v>0.0019417475728155341</v>
      </c>
      <c r="N13" s="33"/>
      <c r="O13" s="5"/>
    </row>
    <row r="14" spans="1:15" ht="16.5" customHeight="1" thickBot="1" thickTop="1">
      <c r="A14" s="25">
        <v>800</v>
      </c>
      <c r="B14" s="26">
        <f t="shared" si="0"/>
        <v>0.005393743257820928</v>
      </c>
      <c r="C14" s="27">
        <f t="shared" si="1"/>
        <v>0.004623208506703653</v>
      </c>
      <c r="D14" s="27">
        <f t="shared" si="2"/>
        <v>0.004314994606256743</v>
      </c>
      <c r="E14" s="28">
        <f t="shared" si="3"/>
        <v>0.0040453074433656954</v>
      </c>
      <c r="F14" s="28">
        <f t="shared" si="4"/>
        <v>0.0038073481819912436</v>
      </c>
      <c r="G14" s="29">
        <f t="shared" si="5"/>
        <v>0.0035958288385472856</v>
      </c>
      <c r="H14" s="29">
        <f t="shared" si="6"/>
        <v>0.0034065746891500603</v>
      </c>
      <c r="I14" s="32">
        <f t="shared" si="7"/>
        <v>0.003236245954692557</v>
      </c>
      <c r="J14" s="30">
        <f t="shared" si="8"/>
        <v>0.002942041776993233</v>
      </c>
      <c r="K14" s="110">
        <f t="shared" si="13"/>
        <v>0.0028141269171239624</v>
      </c>
      <c r="L14" s="110">
        <f t="shared" si="14"/>
        <v>0.002696871628910464</v>
      </c>
      <c r="M14" s="31">
        <f t="shared" si="11"/>
        <v>0.0025889967637540453</v>
      </c>
      <c r="N14" s="33"/>
      <c r="O14" s="5"/>
    </row>
    <row r="15" spans="1:15" ht="16.5" customHeight="1" thickBot="1" thickTop="1">
      <c r="A15" s="25">
        <v>1000</v>
      </c>
      <c r="B15" s="26">
        <f t="shared" si="0"/>
        <v>0.006742179072276161</v>
      </c>
      <c r="C15" s="27">
        <f t="shared" si="1"/>
        <v>0.005779010633379566</v>
      </c>
      <c r="D15" s="27">
        <f t="shared" si="2"/>
        <v>0.005393743257820928</v>
      </c>
      <c r="E15" s="28">
        <f t="shared" si="3"/>
        <v>0.00505663430420712</v>
      </c>
      <c r="F15" s="28">
        <f t="shared" si="4"/>
        <v>0.0047591852274890545</v>
      </c>
      <c r="G15" s="29">
        <f t="shared" si="5"/>
        <v>0.004494786048184107</v>
      </c>
      <c r="H15" s="29">
        <f t="shared" si="6"/>
        <v>0.004258218361437575</v>
      </c>
      <c r="I15" s="32">
        <f t="shared" si="7"/>
        <v>0.004045307443365696</v>
      </c>
      <c r="J15" s="30">
        <f t="shared" si="8"/>
        <v>0.0036775522212415417</v>
      </c>
      <c r="K15" s="110">
        <f t="shared" si="13"/>
        <v>0.0035176586464049538</v>
      </c>
      <c r="L15" s="110">
        <f t="shared" si="14"/>
        <v>0.0033710895361380804</v>
      </c>
      <c r="M15" s="31">
        <f t="shared" si="11"/>
        <v>0.003236245954692557</v>
      </c>
      <c r="N15" s="34"/>
      <c r="O15" s="5"/>
    </row>
    <row r="16" spans="1:15" ht="16.5" customHeight="1" thickBot="1" thickTop="1">
      <c r="A16" s="25">
        <v>1200</v>
      </c>
      <c r="B16" s="26">
        <f t="shared" si="0"/>
        <v>0.008090614886731393</v>
      </c>
      <c r="C16" s="27">
        <f t="shared" si="1"/>
        <v>0.006934812760055479</v>
      </c>
      <c r="D16" s="27">
        <f t="shared" si="2"/>
        <v>0.006472491909385114</v>
      </c>
      <c r="E16" s="28">
        <f t="shared" si="3"/>
        <v>0.006067961165048544</v>
      </c>
      <c r="F16" s="28">
        <f t="shared" si="4"/>
        <v>0.005711022272986865</v>
      </c>
      <c r="G16" s="29">
        <f t="shared" si="5"/>
        <v>0.005393743257820927</v>
      </c>
      <c r="H16" s="29">
        <f t="shared" si="6"/>
        <v>0.005109862033725089</v>
      </c>
      <c r="I16" s="30">
        <f t="shared" si="7"/>
        <v>0.004854368932038835</v>
      </c>
      <c r="J16" s="30">
        <f t="shared" si="8"/>
        <v>0.00441306266548985</v>
      </c>
      <c r="K16" s="110">
        <f t="shared" si="13"/>
        <v>0.004221190375685944</v>
      </c>
      <c r="L16" s="110">
        <f t="shared" si="14"/>
        <v>0.004045307443365696</v>
      </c>
      <c r="M16" s="31">
        <f t="shared" si="11"/>
        <v>0.0038834951456310682</v>
      </c>
      <c r="N16" s="34"/>
      <c r="O16" s="5"/>
    </row>
    <row r="17" spans="1:15" ht="16.5" customHeight="1" thickBot="1" thickTop="1">
      <c r="A17" s="25">
        <v>1400</v>
      </c>
      <c r="B17" s="26">
        <f t="shared" si="0"/>
        <v>0.009439050701186625</v>
      </c>
      <c r="C17" s="27">
        <f t="shared" si="1"/>
        <v>0.008090614886731394</v>
      </c>
      <c r="D17" s="27">
        <f t="shared" si="2"/>
        <v>0.007551240560949301</v>
      </c>
      <c r="E17" s="28">
        <f t="shared" si="3"/>
        <v>0.007079288025889968</v>
      </c>
      <c r="F17" s="28">
        <f t="shared" si="4"/>
        <v>0.006662859318484676</v>
      </c>
      <c r="G17" s="29">
        <f t="shared" si="5"/>
        <v>0.0062927004674577505</v>
      </c>
      <c r="H17" s="29">
        <f t="shared" si="6"/>
        <v>0.005961505706012606</v>
      </c>
      <c r="I17" s="32">
        <f t="shared" si="7"/>
        <v>0.005663430420711975</v>
      </c>
      <c r="J17" s="30">
        <f t="shared" si="8"/>
        <v>0.005148573109738159</v>
      </c>
      <c r="K17" s="110">
        <f t="shared" si="13"/>
        <v>0.004924722104966935</v>
      </c>
      <c r="L17" s="110">
        <f t="shared" si="14"/>
        <v>0.004719525350593313</v>
      </c>
      <c r="M17" s="31">
        <f t="shared" si="11"/>
        <v>0.00453074433656958</v>
      </c>
      <c r="N17" s="34"/>
      <c r="O17" s="5"/>
    </row>
    <row r="18" spans="1:15" ht="16.5" customHeight="1" thickBot="1" thickTop="1">
      <c r="A18" s="111">
        <v>1500</v>
      </c>
      <c r="B18" s="26">
        <f t="shared" si="0"/>
        <v>0.01011326860841424</v>
      </c>
      <c r="C18" s="27">
        <f t="shared" si="1"/>
        <v>0.00866851595006935</v>
      </c>
      <c r="D18" s="27">
        <f t="shared" si="2"/>
        <v>0.008090614886731393</v>
      </c>
      <c r="E18" s="28">
        <f t="shared" si="3"/>
        <v>0.00758495145631068</v>
      </c>
      <c r="F18" s="28">
        <f t="shared" si="4"/>
        <v>0.007138777841233582</v>
      </c>
      <c r="G18" s="29">
        <f t="shared" si="5"/>
        <v>0.006742179072276161</v>
      </c>
      <c r="H18" s="29">
        <f t="shared" si="6"/>
        <v>0.006387327542156363</v>
      </c>
      <c r="I18" s="107">
        <f t="shared" si="7"/>
        <v>0.0060679611650485445</v>
      </c>
      <c r="J18" s="30">
        <f t="shared" si="8"/>
        <v>0.005516328331862313</v>
      </c>
      <c r="K18" s="108">
        <f t="shared" si="13"/>
        <v>0.00527648796960743</v>
      </c>
      <c r="L18" s="109">
        <f t="shared" si="14"/>
        <v>0.00505663430420712</v>
      </c>
      <c r="M18" s="31">
        <f t="shared" si="11"/>
        <v>0.004854368932038835</v>
      </c>
      <c r="N18" s="5"/>
      <c r="O18" s="5"/>
    </row>
    <row r="19" spans="1:15" ht="16.5" customHeight="1" thickBot="1" thickTop="1">
      <c r="A19" s="25">
        <v>1600</v>
      </c>
      <c r="B19" s="26">
        <f t="shared" si="0"/>
        <v>0.010787486515641856</v>
      </c>
      <c r="C19" s="27">
        <f t="shared" si="1"/>
        <v>0.009246417013407306</v>
      </c>
      <c r="D19" s="27">
        <f t="shared" si="2"/>
        <v>0.008629989212513485</v>
      </c>
      <c r="E19" s="28">
        <f t="shared" si="3"/>
        <v>0.008090614886731391</v>
      </c>
      <c r="F19" s="28">
        <f t="shared" si="4"/>
        <v>0.007614696363982487</v>
      </c>
      <c r="G19" s="29">
        <f t="shared" si="5"/>
        <v>0.007191657677094571</v>
      </c>
      <c r="H19" s="29">
        <f t="shared" si="6"/>
        <v>0.0068131493783001205</v>
      </c>
      <c r="I19" s="32">
        <f t="shared" si="7"/>
        <v>0.006472491909385114</v>
      </c>
      <c r="J19" s="36"/>
      <c r="K19" s="37"/>
      <c r="L19" s="5"/>
      <c r="M19" s="5"/>
      <c r="N19" s="5"/>
      <c r="O19" s="5"/>
    </row>
    <row r="20" spans="1:15" ht="16.5" customHeight="1">
      <c r="A20" s="25">
        <v>2000</v>
      </c>
      <c r="B20" s="26">
        <f t="shared" si="0"/>
        <v>0.013484358144552322</v>
      </c>
      <c r="C20" s="27">
        <f t="shared" si="1"/>
        <v>0.011558021266759132</v>
      </c>
      <c r="D20" s="27">
        <f t="shared" si="2"/>
        <v>0.010787486515641856</v>
      </c>
      <c r="E20" s="28">
        <f t="shared" si="3"/>
        <v>0.01011326860841424</v>
      </c>
      <c r="F20" s="28">
        <f t="shared" si="4"/>
        <v>0.009518370454978109</v>
      </c>
      <c r="G20" s="29">
        <f t="shared" si="5"/>
        <v>0.008989572096368213</v>
      </c>
      <c r="H20" s="29">
        <f t="shared" si="6"/>
        <v>0.00851643672287515</v>
      </c>
      <c r="I20" s="32">
        <f t="shared" si="7"/>
        <v>0.008090614886731393</v>
      </c>
      <c r="J20" s="38" t="s">
        <v>5</v>
      </c>
      <c r="K20" s="39"/>
      <c r="L20" s="97"/>
      <c r="M20" s="5"/>
      <c r="N20" s="5"/>
      <c r="O20" s="5"/>
    </row>
    <row r="21" spans="1:18" ht="16.5" customHeight="1">
      <c r="A21" s="25">
        <v>2500</v>
      </c>
      <c r="B21" s="26">
        <f t="shared" si="0"/>
        <v>0.0168554476806904</v>
      </c>
      <c r="C21" s="27">
        <f t="shared" si="1"/>
        <v>0.014447526583448915</v>
      </c>
      <c r="D21" s="27">
        <f t="shared" si="2"/>
        <v>0.013484358144552318</v>
      </c>
      <c r="E21" s="28">
        <f t="shared" si="3"/>
        <v>0.012641585760517798</v>
      </c>
      <c r="F21" s="28">
        <f t="shared" si="4"/>
        <v>0.011897963068722636</v>
      </c>
      <c r="G21" s="29">
        <f t="shared" si="5"/>
        <v>0.011236965120460267</v>
      </c>
      <c r="H21" s="29">
        <f t="shared" si="6"/>
        <v>0.010645545903593937</v>
      </c>
      <c r="I21" s="32">
        <f t="shared" si="7"/>
        <v>0.010113268608414239</v>
      </c>
      <c r="J21" s="40" t="s">
        <v>6</v>
      </c>
      <c r="K21" s="41" t="s">
        <v>7</v>
      </c>
      <c r="L21" s="98"/>
      <c r="M21" s="5"/>
      <c r="N21" s="5"/>
      <c r="O21" s="5"/>
      <c r="R21" s="42"/>
    </row>
    <row r="22" spans="1:15" ht="16.5" customHeight="1">
      <c r="A22" s="25">
        <v>3000</v>
      </c>
      <c r="B22" s="26">
        <f t="shared" si="0"/>
        <v>0.02022653721682848</v>
      </c>
      <c r="C22" s="27">
        <f t="shared" si="1"/>
        <v>0.0173370319001387</v>
      </c>
      <c r="D22" s="27">
        <f t="shared" si="2"/>
        <v>0.016181229773462785</v>
      </c>
      <c r="E22" s="28">
        <f t="shared" si="3"/>
        <v>0.01516990291262136</v>
      </c>
      <c r="F22" s="28">
        <f t="shared" si="4"/>
        <v>0.014277555682467163</v>
      </c>
      <c r="G22" s="29">
        <f t="shared" si="5"/>
        <v>0.013484358144552322</v>
      </c>
      <c r="H22" s="29">
        <f t="shared" si="6"/>
        <v>0.012774655084312726</v>
      </c>
      <c r="I22" s="43">
        <f t="shared" si="7"/>
        <v>0.012135922330097089</v>
      </c>
      <c r="J22" s="44" t="s">
        <v>8</v>
      </c>
      <c r="K22" s="45" t="s">
        <v>9</v>
      </c>
      <c r="L22" s="98"/>
      <c r="M22" s="5"/>
      <c r="N22" s="5"/>
      <c r="O22" s="5"/>
    </row>
    <row r="23" spans="1:15" ht="16.5" customHeight="1">
      <c r="A23" s="25">
        <v>4000</v>
      </c>
      <c r="B23" s="26">
        <f t="shared" si="0"/>
        <v>0.026968716289104643</v>
      </c>
      <c r="C23" s="27">
        <f t="shared" si="1"/>
        <v>0.023116042533518264</v>
      </c>
      <c r="D23" s="27">
        <f t="shared" si="2"/>
        <v>0.021574973031283712</v>
      </c>
      <c r="E23" s="28">
        <f t="shared" si="3"/>
        <v>0.02022653721682848</v>
      </c>
      <c r="F23" s="28">
        <f t="shared" si="4"/>
        <v>0.019036740909956218</v>
      </c>
      <c r="G23" s="29">
        <f t="shared" si="5"/>
        <v>0.017979144192736426</v>
      </c>
      <c r="H23" s="46">
        <f t="shared" si="6"/>
        <v>0.0170328734457503</v>
      </c>
      <c r="I23" s="47"/>
      <c r="J23" s="48">
        <v>1</v>
      </c>
      <c r="K23" s="49">
        <f>($G$1/3.6)*30</f>
        <v>85.83333333333333</v>
      </c>
      <c r="L23" s="99"/>
      <c r="M23" s="5"/>
      <c r="N23" s="5"/>
      <c r="O23" s="5"/>
    </row>
    <row r="24" spans="1:15" ht="16.5" customHeight="1">
      <c r="A24" s="25">
        <v>5000</v>
      </c>
      <c r="B24" s="26">
        <f t="shared" si="0"/>
        <v>0.0337108953613808</v>
      </c>
      <c r="C24" s="27">
        <f t="shared" si="1"/>
        <v>0.02889505316689783</v>
      </c>
      <c r="D24" s="27">
        <f t="shared" si="2"/>
        <v>0.026968716289104636</v>
      </c>
      <c r="E24" s="28">
        <f t="shared" si="3"/>
        <v>0.025283171521035597</v>
      </c>
      <c r="F24" s="28">
        <f t="shared" si="4"/>
        <v>0.023795926137445272</v>
      </c>
      <c r="G24" s="29">
        <f t="shared" si="5"/>
        <v>0.022473930240920533</v>
      </c>
      <c r="H24" s="46">
        <f t="shared" si="6"/>
        <v>0.021291091807187874</v>
      </c>
      <c r="I24" s="35"/>
      <c r="J24" s="48">
        <v>1.1</v>
      </c>
      <c r="K24" s="49">
        <f>($G$1/3.6)*30*1.1</f>
        <v>94.41666666666667</v>
      </c>
      <c r="L24" s="99"/>
      <c r="M24" s="5"/>
      <c r="N24" s="5"/>
      <c r="O24" s="5"/>
    </row>
    <row r="25" spans="1:15" ht="16.5" customHeight="1">
      <c r="A25" s="25">
        <v>6000</v>
      </c>
      <c r="B25" s="26">
        <f t="shared" si="0"/>
        <v>0.04045307443365696</v>
      </c>
      <c r="C25" s="27">
        <f t="shared" si="1"/>
        <v>0.0346740638002774</v>
      </c>
      <c r="D25" s="27">
        <f t="shared" si="2"/>
        <v>0.03236245954692557</v>
      </c>
      <c r="E25" s="28">
        <f t="shared" si="3"/>
        <v>0.03033980582524272</v>
      </c>
      <c r="F25" s="28">
        <f t="shared" si="4"/>
        <v>0.028555111364934327</v>
      </c>
      <c r="G25" s="29">
        <f t="shared" si="5"/>
        <v>0.026968716289104643</v>
      </c>
      <c r="H25" s="46">
        <f t="shared" si="6"/>
        <v>0.025549310168625453</v>
      </c>
      <c r="I25" s="35"/>
      <c r="J25" s="50">
        <v>1.2</v>
      </c>
      <c r="K25" s="51">
        <f>($G$1/3.6)*30*1.2</f>
        <v>102.99999999999999</v>
      </c>
      <c r="L25" s="99"/>
      <c r="M25" s="34"/>
      <c r="N25" s="5"/>
      <c r="O25" s="5"/>
    </row>
    <row r="26" spans="1:15" ht="16.5" customHeight="1">
      <c r="A26" s="25">
        <v>7000</v>
      </c>
      <c r="B26" s="26">
        <f t="shared" si="0"/>
        <v>0.04719525350593312</v>
      </c>
      <c r="C26" s="27">
        <f t="shared" si="1"/>
        <v>0.04045307443365696</v>
      </c>
      <c r="D26" s="27">
        <f t="shared" si="2"/>
        <v>0.037756202804746494</v>
      </c>
      <c r="E26" s="28">
        <f t="shared" si="3"/>
        <v>0.035396440129449834</v>
      </c>
      <c r="F26" s="28">
        <f t="shared" si="4"/>
        <v>0.03331429659242338</v>
      </c>
      <c r="G26" s="29">
        <f t="shared" si="5"/>
        <v>0.03146350233728875</v>
      </c>
      <c r="H26" s="46">
        <f t="shared" si="6"/>
        <v>0.029807528530063025</v>
      </c>
      <c r="I26" s="36"/>
      <c r="J26" s="36"/>
      <c r="K26" s="37"/>
      <c r="L26" s="5"/>
      <c r="M26" s="52"/>
      <c r="N26" s="5"/>
      <c r="O26" s="5"/>
    </row>
    <row r="27" spans="1:15" ht="16.5" customHeight="1">
      <c r="A27" s="25">
        <v>8000</v>
      </c>
      <c r="B27" s="26">
        <f t="shared" si="0"/>
        <v>0.053937432578209286</v>
      </c>
      <c r="C27" s="27">
        <f t="shared" si="1"/>
        <v>0.04623208506703653</v>
      </c>
      <c r="D27" s="27">
        <f t="shared" si="2"/>
        <v>0.043149946062567425</v>
      </c>
      <c r="E27" s="28">
        <f t="shared" si="3"/>
        <v>0.04045307443365696</v>
      </c>
      <c r="F27" s="28">
        <f t="shared" si="4"/>
        <v>0.038073481819912436</v>
      </c>
      <c r="G27" s="29">
        <f t="shared" si="5"/>
        <v>0.03595828838547285</v>
      </c>
      <c r="H27" s="46">
        <f t="shared" si="6"/>
        <v>0.0340657468915006</v>
      </c>
      <c r="I27" s="53" t="s">
        <v>10</v>
      </c>
      <c r="J27" s="54"/>
      <c r="K27" s="55"/>
      <c r="L27" s="100"/>
      <c r="M27" s="56"/>
      <c r="N27" s="5"/>
      <c r="O27" s="5"/>
    </row>
    <row r="28" spans="1:15" ht="16.5" customHeight="1">
      <c r="A28" s="25">
        <v>9000</v>
      </c>
      <c r="B28" s="26">
        <f t="shared" si="0"/>
        <v>0.060679611650485445</v>
      </c>
      <c r="C28" s="27">
        <f t="shared" si="1"/>
        <v>0.05201109570041609</v>
      </c>
      <c r="D28" s="27">
        <f t="shared" si="2"/>
        <v>0.048543689320388356</v>
      </c>
      <c r="E28" s="28">
        <f t="shared" si="3"/>
        <v>0.04550970873786408</v>
      </c>
      <c r="F28" s="28">
        <f t="shared" si="4"/>
        <v>0.04283266704740149</v>
      </c>
      <c r="G28" s="29">
        <f t="shared" si="5"/>
        <v>0.040453074433656956</v>
      </c>
      <c r="H28" s="46">
        <f t="shared" si="6"/>
        <v>0.03832396525293818</v>
      </c>
      <c r="I28" s="57" t="s">
        <v>11</v>
      </c>
      <c r="J28" s="58"/>
      <c r="K28" s="59">
        <f>(((1/(G$1*1000))*A29)/(G4/100))/24</f>
        <v>0.044947860481841066</v>
      </c>
      <c r="L28" s="101"/>
      <c r="M28" s="56"/>
      <c r="N28" s="5"/>
      <c r="O28" s="5"/>
    </row>
    <row r="29" spans="1:15" ht="16.5" customHeight="1">
      <c r="A29" s="25">
        <v>10000</v>
      </c>
      <c r="B29" s="26">
        <f t="shared" si="0"/>
        <v>0.0674217907227616</v>
      </c>
      <c r="C29" s="27">
        <f t="shared" si="1"/>
        <v>0.05779010633379566</v>
      </c>
      <c r="D29" s="27">
        <f t="shared" si="2"/>
        <v>0.05393743257820927</v>
      </c>
      <c r="E29" s="28">
        <f t="shared" si="3"/>
        <v>0.05056634304207119</v>
      </c>
      <c r="F29" s="28">
        <f t="shared" si="4"/>
        <v>0.047591852274890545</v>
      </c>
      <c r="G29" s="60">
        <f t="shared" si="5"/>
        <v>0.044947860481841066</v>
      </c>
      <c r="H29" s="46">
        <f t="shared" si="6"/>
        <v>0.04258218361437575</v>
      </c>
      <c r="I29" s="61" t="s">
        <v>12</v>
      </c>
      <c r="J29" s="62"/>
      <c r="K29" s="63">
        <f>(((1/(G$1*1000))*A33)/(F4/100))/24</f>
        <v>0.10041880830001904</v>
      </c>
      <c r="L29" s="102"/>
      <c r="M29" s="56"/>
      <c r="N29" s="5"/>
      <c r="O29" s="5"/>
    </row>
    <row r="30" spans="1:15" ht="16.5" customHeight="1">
      <c r="A30" s="25">
        <v>12000</v>
      </c>
      <c r="B30" s="26">
        <f t="shared" si="0"/>
        <v>0.08090614886731393</v>
      </c>
      <c r="C30" s="27">
        <f t="shared" si="1"/>
        <v>0.0693481276005548</v>
      </c>
      <c r="D30" s="27">
        <f t="shared" si="2"/>
        <v>0.06472491909385114</v>
      </c>
      <c r="E30" s="28">
        <f t="shared" si="3"/>
        <v>0.06067961165048544</v>
      </c>
      <c r="F30" s="28">
        <f t="shared" si="4"/>
        <v>0.057110222729868654</v>
      </c>
      <c r="G30" s="29">
        <f t="shared" si="5"/>
        <v>0.053937432578209286</v>
      </c>
      <c r="H30" s="46">
        <f t="shared" si="6"/>
        <v>0.051098620337250905</v>
      </c>
      <c r="I30" s="64" t="s">
        <v>13</v>
      </c>
      <c r="J30" s="65"/>
      <c r="K30" s="66">
        <f>(((1/(G$1*1000))*A34)/(E4/100))/24</f>
        <v>0.21336468446601942</v>
      </c>
      <c r="L30" s="103"/>
      <c r="M30" s="56"/>
      <c r="N30" s="5"/>
      <c r="O30" s="5"/>
    </row>
    <row r="31" spans="1:15" ht="16.5" customHeight="1">
      <c r="A31" s="25">
        <v>15000</v>
      </c>
      <c r="B31" s="26">
        <f t="shared" si="0"/>
        <v>0.1011326860841424</v>
      </c>
      <c r="C31" s="27">
        <f t="shared" si="1"/>
        <v>0.08668515950069348</v>
      </c>
      <c r="D31" s="27">
        <f t="shared" si="2"/>
        <v>0.08090614886731391</v>
      </c>
      <c r="E31" s="28">
        <f t="shared" si="3"/>
        <v>0.07584951456310679</v>
      </c>
      <c r="F31" s="28">
        <f t="shared" si="4"/>
        <v>0.0713877784123358</v>
      </c>
      <c r="G31" s="67">
        <f t="shared" si="5"/>
        <v>0.0674217907227616</v>
      </c>
      <c r="H31" s="68">
        <f t="shared" si="6"/>
        <v>0.06387327542156362</v>
      </c>
      <c r="K31" s="69"/>
      <c r="L31" s="5"/>
      <c r="M31" s="56"/>
      <c r="N31" s="5"/>
      <c r="O31" s="5"/>
    </row>
    <row r="32" spans="1:15" ht="16.5" customHeight="1">
      <c r="A32" s="25">
        <v>20000</v>
      </c>
      <c r="B32" s="26">
        <f t="shared" si="0"/>
        <v>0.1348435814455232</v>
      </c>
      <c r="C32" s="27">
        <f t="shared" si="1"/>
        <v>0.11558021266759132</v>
      </c>
      <c r="D32" s="27">
        <f t="shared" si="2"/>
        <v>0.10787486515641855</v>
      </c>
      <c r="E32" s="28">
        <f t="shared" si="3"/>
        <v>0.10113268608414239</v>
      </c>
      <c r="F32" s="70">
        <f t="shared" si="4"/>
        <v>0.09518370454978109</v>
      </c>
      <c r="G32" s="71"/>
      <c r="H32" s="72"/>
      <c r="I32" s="73" t="s">
        <v>14</v>
      </c>
      <c r="J32" s="74"/>
      <c r="K32" s="75"/>
      <c r="L32" s="56"/>
      <c r="M32" s="56"/>
      <c r="N32" s="5"/>
      <c r="O32" s="5"/>
    </row>
    <row r="33" spans="1:15" ht="16.5" customHeight="1">
      <c r="A33" s="25">
        <v>21100</v>
      </c>
      <c r="B33" s="26">
        <f t="shared" si="0"/>
        <v>0.14225997842502697</v>
      </c>
      <c r="C33" s="27">
        <f t="shared" si="1"/>
        <v>0.12193712436430883</v>
      </c>
      <c r="D33" s="27">
        <f t="shared" si="2"/>
        <v>0.11380798274002157</v>
      </c>
      <c r="E33" s="28">
        <f t="shared" si="3"/>
        <v>0.10669498381877023</v>
      </c>
      <c r="F33" s="76">
        <f t="shared" si="4"/>
        <v>0.10041880830001904</v>
      </c>
      <c r="G33" s="77"/>
      <c r="H33" s="78"/>
      <c r="I33" s="79" t="s">
        <v>11</v>
      </c>
      <c r="J33" s="80"/>
      <c r="K33" s="81">
        <f>G29/10</f>
        <v>0.004494786048184107</v>
      </c>
      <c r="L33" s="104"/>
      <c r="M33" s="5"/>
      <c r="N33" s="5"/>
      <c r="O33" s="5"/>
    </row>
    <row r="34" spans="1:15" ht="16.5" customHeight="1">
      <c r="A34" s="25">
        <v>42195</v>
      </c>
      <c r="B34" s="26">
        <f t="shared" si="0"/>
        <v>0.2844862459546926</v>
      </c>
      <c r="C34" s="27">
        <f t="shared" si="1"/>
        <v>0.2438453536754508</v>
      </c>
      <c r="D34" s="27">
        <f t="shared" si="2"/>
        <v>0.22758899676375408</v>
      </c>
      <c r="E34" s="82">
        <f t="shared" si="3"/>
        <v>0.21336468446601942</v>
      </c>
      <c r="F34" s="70">
        <f t="shared" si="4"/>
        <v>0.20081382067390063</v>
      </c>
      <c r="G34" s="83"/>
      <c r="H34" s="84"/>
      <c r="I34" s="85" t="s">
        <v>12</v>
      </c>
      <c r="J34" s="86"/>
      <c r="K34" s="87">
        <f>F33/21.1</f>
        <v>0.004759185227489054</v>
      </c>
      <c r="L34" s="105"/>
      <c r="M34" s="5"/>
      <c r="N34" s="5"/>
      <c r="O34" s="5"/>
    </row>
    <row r="35" spans="1:15" ht="16.5" customHeight="1">
      <c r="A35" s="25">
        <v>50000</v>
      </c>
      <c r="B35" s="88">
        <f t="shared" si="0"/>
        <v>0.33710895361380805</v>
      </c>
      <c r="C35" s="89">
        <f t="shared" si="1"/>
        <v>0.2889505316689783</v>
      </c>
      <c r="D35" s="89">
        <f t="shared" si="2"/>
        <v>0.2696871628910464</v>
      </c>
      <c r="E35" s="90">
        <f t="shared" si="3"/>
        <v>0.252831715210356</v>
      </c>
      <c r="F35" s="91">
        <f t="shared" si="4"/>
        <v>0.23795926137445275</v>
      </c>
      <c r="G35" s="92"/>
      <c r="H35" s="93"/>
      <c r="I35" s="94" t="s">
        <v>13</v>
      </c>
      <c r="J35" s="95"/>
      <c r="K35" s="96">
        <f>E34/42.195</f>
        <v>0.0050566343042071195</v>
      </c>
      <c r="L35" s="106"/>
      <c r="M35" s="5"/>
      <c r="N35" s="5"/>
      <c r="O35" s="5"/>
    </row>
    <row r="36" spans="7:12" ht="15">
      <c r="G36" s="56"/>
      <c r="H36" s="52"/>
      <c r="I36" s="56"/>
      <c r="J36" s="56"/>
      <c r="K36" s="56"/>
      <c r="L36" s="56"/>
    </row>
    <row r="37" spans="7:12" ht="15">
      <c r="G37" s="56"/>
      <c r="H37" s="52"/>
      <c r="I37" s="56"/>
      <c r="J37" s="56"/>
      <c r="K37" s="56"/>
      <c r="L37" s="56"/>
    </row>
    <row r="38" spans="7:12" ht="15">
      <c r="G38" s="56"/>
      <c r="H38" s="52"/>
      <c r="I38" s="56"/>
      <c r="J38" s="56"/>
      <c r="K38" s="56"/>
      <c r="L38" s="56"/>
    </row>
    <row r="39" spans="7:12" ht="15">
      <c r="G39" s="56"/>
      <c r="H39" s="52"/>
      <c r="I39" s="56"/>
      <c r="J39" s="56"/>
      <c r="K39" s="56"/>
      <c r="L39" s="56"/>
    </row>
  </sheetData>
  <sheetProtection selectLockedCells="1" selectUnlockedCells="1"/>
  <mergeCells count="3">
    <mergeCell ref="I1:J1"/>
    <mergeCell ref="I3:N3"/>
    <mergeCell ref="K1:N1"/>
  </mergeCells>
  <printOptions horizontalCentered="1" verticalCentered="1"/>
  <pageMargins left="0.27569444444444446" right="0" top="0" bottom="0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zoomScalePageLayoutView="0" workbookViewId="0" topLeftCell="A1">
      <selection activeCell="G2" sqref="G2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 cibert</dc:creator>
  <cp:keywords/>
  <dc:description/>
  <cp:lastModifiedBy>fabien cibert</cp:lastModifiedBy>
  <cp:lastPrinted>2020-09-11T13:44:07Z</cp:lastPrinted>
  <dcterms:created xsi:type="dcterms:W3CDTF">2020-05-10T11:08:26Z</dcterms:created>
  <dcterms:modified xsi:type="dcterms:W3CDTF">2020-09-13T14:52:52Z</dcterms:modified>
  <cp:category/>
  <cp:version/>
  <cp:contentType/>
  <cp:contentStatus/>
</cp:coreProperties>
</file>